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<sst xmlns="http://schemas.openxmlformats.org/spreadsheetml/2006/main" count="31" uniqueCount="24">
  <si>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</si>
  <si>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</si>
  <si>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</si>
  <si>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</si>
  <si>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</si>
  <si>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</si>
  <si>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</si>
  <si>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</si>
  <si>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</si>
  <si>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</si>
  <si>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</si>
  <si>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</si>
  <si>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</si>
  <si>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</si>
  <si>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</si>
  <si>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</si>
  <si>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</si>
  <si>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</si>
  <si>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</si>
  <si>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</si>
  <si>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</si>
  <si>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</si>
  <si>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</si>
  <si>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Abril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</si>
</sst>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A6" sqref="A6:K35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0" t="s">
        <v>8</v>
      </c>
      <c r="B3" s="4" t="s">
        <v>9</v>
      </c>
      <c r="C3" s="1" t="s">
        <v>10</v>
      </c>
      <c r="D3" s="16" t="s">
        <v>11</v>
      </c>
      <c r="E3" s="17"/>
      <c r="F3" s="16" t="s">
        <v>13</v>
      </c>
      <c r="G3" s="22"/>
      <c r="H3" s="17"/>
      <c r="I3" s="1" t="s">
        <v>16</v>
      </c>
      <c r="J3" s="16" t="s">
        <v>15</v>
      </c>
      <c r="K3" s="17"/>
      <c r="M3" s="14" t="s">
        <v>18</v>
      </c>
      <c r="N3" s="13"/>
    </row>
    <row r="4" spans="1:13" ht="15">
      <c r="A4" s="21"/>
      <c r="B4" s="2" t="s">
        <v>0</v>
      </c>
      <c r="C4" s="2" t="s">
        <v>1</v>
      </c>
      <c r="D4" s="18" t="s">
        <v>12</v>
      </c>
      <c r="E4" s="19"/>
      <c r="F4" s="18" t="s">
        <v>2</v>
      </c>
      <c r="G4" s="23"/>
      <c r="H4" s="19"/>
      <c r="I4" s="2" t="s">
        <v>3</v>
      </c>
      <c r="J4" s="18" t="s">
        <v>2</v>
      </c>
      <c r="K4" s="19"/>
      <c r="M4" s="15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24">
        <v>40269</v>
      </c>
      <c r="B6" s="25">
        <f>6900000/100000</f>
        <v>69</v>
      </c>
      <c r="C6" s="25">
        <f>160000/100000</f>
        <v>1.6</v>
      </c>
      <c r="D6" s="25">
        <f>134000/100000</f>
        <v>1.34</v>
      </c>
      <c r="E6" s="25">
        <f>530000/100000</f>
        <v>5.3</v>
      </c>
      <c r="F6" s="25">
        <f>2618000/100000</f>
        <v>26.18</v>
      </c>
      <c r="G6" s="25">
        <f>2298000/100000</f>
        <v>22.98</v>
      </c>
      <c r="H6" s="25">
        <f>3051000/100000</f>
        <v>30.51</v>
      </c>
      <c r="I6" s="25">
        <f>8900000/100000</f>
        <v>89</v>
      </c>
      <c r="J6" s="25">
        <f>2380000/100000</f>
        <v>23.8</v>
      </c>
      <c r="K6" s="25">
        <f>2270000/100000</f>
        <v>22.7</v>
      </c>
      <c r="M6" t="s">
        <v>22</v>
      </c>
    </row>
    <row r="7" spans="1:11" ht="15">
      <c r="A7" s="24">
        <v>40270</v>
      </c>
      <c r="B7" s="25">
        <f>6800000/100000</f>
        <v>68</v>
      </c>
      <c r="C7" s="25">
        <f>1360000/100000</f>
        <v>13.6</v>
      </c>
      <c r="D7" s="25">
        <f>152000/100000</f>
        <v>1.52</v>
      </c>
      <c r="E7" s="25">
        <f>490000/100000</f>
        <v>4.9</v>
      </c>
      <c r="F7" s="25">
        <f>2602000/100000</f>
        <v>26.02</v>
      </c>
      <c r="G7" s="25">
        <f>2318000/100000</f>
        <v>23.18</v>
      </c>
      <c r="H7" s="25">
        <f>3079000/100000</f>
        <v>30.79</v>
      </c>
      <c r="I7" s="25">
        <f>9000000/100000</f>
        <v>90</v>
      </c>
      <c r="J7" s="25">
        <f>2385000/100000</f>
        <v>23.85</v>
      </c>
      <c r="K7" s="25">
        <f>2280000/100000</f>
        <v>22.8</v>
      </c>
    </row>
    <row r="8" spans="1:11" ht="15">
      <c r="A8" s="24">
        <v>40271</v>
      </c>
      <c r="B8" s="25">
        <f>5300000/100000</f>
        <v>53</v>
      </c>
      <c r="C8" s="25">
        <f>1320000/100000</f>
        <v>13.2</v>
      </c>
      <c r="D8" s="25">
        <f>115000/100000</f>
        <v>1.15</v>
      </c>
      <c r="E8" s="25">
        <f>410000/100000</f>
        <v>4.1</v>
      </c>
      <c r="F8" s="25">
        <f>2459000/100000</f>
        <v>24.59</v>
      </c>
      <c r="G8" s="25">
        <f>2213000/100000</f>
        <v>22.13</v>
      </c>
      <c r="H8" s="25">
        <f>2936000/100000</f>
        <v>29.36</v>
      </c>
      <c r="I8" s="25">
        <f>9400000/100000</f>
        <v>94</v>
      </c>
      <c r="J8" s="25">
        <f>2342000/100000</f>
        <v>23.42</v>
      </c>
      <c r="K8" s="25">
        <f>2190000/100000</f>
        <v>21.9</v>
      </c>
    </row>
    <row r="9" spans="1:11" ht="15">
      <c r="A9" s="24">
        <v>40272</v>
      </c>
      <c r="B9" s="25">
        <f>7700000/100000</f>
        <v>77</v>
      </c>
      <c r="C9" s="25">
        <f>560000/100000</f>
        <v>5.6</v>
      </c>
      <c r="D9" s="25">
        <f>105000/100000</f>
        <v>1.05</v>
      </c>
      <c r="E9" s="25">
        <f>380000/100000</f>
        <v>3.8</v>
      </c>
      <c r="F9" s="25">
        <f>2583000/100000</f>
        <v>25.83</v>
      </c>
      <c r="G9" s="25">
        <f>2178000/100000</f>
        <v>21.78</v>
      </c>
      <c r="H9" s="25">
        <f>3060000/100000</f>
        <v>30.6</v>
      </c>
      <c r="I9" s="25">
        <f>9000000/100000</f>
        <v>90</v>
      </c>
      <c r="J9" s="25">
        <f>2365000/100000</f>
        <v>23.65</v>
      </c>
      <c r="K9" s="25">
        <f>2170000/100000</f>
        <v>21.7</v>
      </c>
    </row>
    <row r="10" spans="1:11" ht="15">
      <c r="A10" s="24">
        <v>40273</v>
      </c>
      <c r="B10" s="25">
        <f>7900000/100000</f>
        <v>79</v>
      </c>
      <c r="C10" s="25">
        <f>20000/100000</f>
        <v>0.2</v>
      </c>
      <c r="D10" s="25">
        <f>90000/100000</f>
        <v>0.9</v>
      </c>
      <c r="E10" s="25">
        <f>310000/100000</f>
        <v>3.1</v>
      </c>
      <c r="F10" s="25">
        <f>2643000/100000</f>
        <v>26.43</v>
      </c>
      <c r="G10" s="25">
        <f>2377000/100000</f>
        <v>23.77</v>
      </c>
      <c r="H10" s="25">
        <f>3138000/100000</f>
        <v>31.38</v>
      </c>
      <c r="I10" s="25">
        <f>8600000/100000</f>
        <v>86</v>
      </c>
      <c r="J10" s="25">
        <f>2346000/100000</f>
        <v>23.46</v>
      </c>
      <c r="K10" s="25">
        <f>2180000/100000</f>
        <v>21.8</v>
      </c>
    </row>
    <row r="11" spans="1:11" ht="15">
      <c r="A11" s="24">
        <v>40274</v>
      </c>
      <c r="B11" s="25">
        <f>7800000/100000</f>
        <v>78</v>
      </c>
      <c r="C11" s="25">
        <f>20000/100000</f>
        <v>0.2</v>
      </c>
      <c r="D11" s="25">
        <f>95000/100000</f>
        <v>0.95</v>
      </c>
      <c r="E11" s="25">
        <f>290000/100000</f>
        <v>2.9</v>
      </c>
      <c r="F11" s="25">
        <f>2691000/100000</f>
        <v>26.91</v>
      </c>
      <c r="G11" s="25">
        <f>2325000/100000</f>
        <v>23.25</v>
      </c>
      <c r="H11" s="25">
        <f>3258000/100000</f>
        <v>32.58</v>
      </c>
      <c r="I11" s="25">
        <f>8400000/100000</f>
        <v>84</v>
      </c>
      <c r="J11" s="25">
        <f>2350000/100000</f>
        <v>23.5</v>
      </c>
      <c r="K11" s="25">
        <f>2220000/100000</f>
        <v>22.2</v>
      </c>
    </row>
    <row r="12" spans="1:11" ht="15">
      <c r="A12" s="24">
        <v>40275</v>
      </c>
      <c r="B12" s="25">
        <f>7400000/100000</f>
        <v>74</v>
      </c>
      <c r="C12" s="25">
        <f>20000/100000</f>
        <v>0.2</v>
      </c>
      <c r="D12" s="25">
        <f>157000/100000</f>
        <v>1.57</v>
      </c>
      <c r="E12" s="25">
        <f>490000/100000</f>
        <v>4.9</v>
      </c>
      <c r="F12" s="25">
        <f>2769000/100000</f>
        <v>27.69</v>
      </c>
      <c r="G12" s="25">
        <f>2384000/100000</f>
        <v>23.84</v>
      </c>
      <c r="H12" s="25">
        <f>3332000/100000</f>
        <v>33.32</v>
      </c>
      <c r="I12" s="25">
        <f>8100000/100000</f>
        <v>81</v>
      </c>
      <c r="J12" s="25">
        <f>2360000/100000</f>
        <v>23.6</v>
      </c>
      <c r="K12" s="25">
        <f>2180000/100000</f>
        <v>21.8</v>
      </c>
    </row>
    <row r="13" spans="1:11" ht="15">
      <c r="A13" s="24">
        <v>40276</v>
      </c>
      <c r="B13" s="25">
        <f>1200000/100000</f>
        <v>12</v>
      </c>
      <c r="C13" s="25">
        <f>429000/100000</f>
        <v>4.29</v>
      </c>
      <c r="D13" s="25">
        <f>91386/100000</f>
        <v>0.91386</v>
      </c>
      <c r="E13" s="25">
        <f>429493/100000</f>
        <v>4.29493</v>
      </c>
      <c r="F13" s="25">
        <f>2308000/100000</f>
        <v>23.08</v>
      </c>
      <c r="G13" s="25">
        <f>2188000/100000</f>
        <v>21.88</v>
      </c>
      <c r="H13" s="25">
        <f>2453000/100000</f>
        <v>24.53</v>
      </c>
      <c r="I13" s="25">
        <f>9600000/100000</f>
        <v>96</v>
      </c>
      <c r="J13" s="25">
        <f>2231000/100000</f>
        <v>22.31</v>
      </c>
      <c r="K13" s="25">
        <f>2060000/100000</f>
        <v>20.6</v>
      </c>
    </row>
    <row r="14" spans="1:11" ht="15">
      <c r="A14" s="24">
        <v>40277</v>
      </c>
      <c r="B14" s="25">
        <f>4400000/100000</f>
        <v>44</v>
      </c>
      <c r="C14" s="25">
        <f>206000/100000</f>
        <v>2.06</v>
      </c>
      <c r="D14" s="25">
        <f>218000/100000</f>
        <v>2.18</v>
      </c>
      <c r="E14" s="25">
        <f>480000/100000</f>
        <v>4.8</v>
      </c>
      <c r="F14" s="25">
        <f>2235000/100000</f>
        <v>22.35</v>
      </c>
      <c r="G14" s="25">
        <f>2117000/100000</f>
        <v>21.17</v>
      </c>
      <c r="H14" s="25">
        <f>2461000/100000</f>
        <v>24.61</v>
      </c>
      <c r="I14" s="25">
        <f>9700000/100000</f>
        <v>97</v>
      </c>
      <c r="J14" s="25">
        <f>2177000/100000</f>
        <v>21.77</v>
      </c>
      <c r="K14" s="25">
        <f>2060000/100000</f>
        <v>20.6</v>
      </c>
    </row>
    <row r="15" spans="1:11" ht="15">
      <c r="A15" s="24">
        <v>40278</v>
      </c>
      <c r="B15" s="25">
        <f>3900000/100000</f>
        <v>39</v>
      </c>
      <c r="C15" s="25">
        <f>180000/100000</f>
        <v>1.8</v>
      </c>
      <c r="D15" s="25">
        <f>233000/100000</f>
        <v>2.33</v>
      </c>
      <c r="E15" s="25">
        <f>530000/100000</f>
        <v>5.3</v>
      </c>
      <c r="F15" s="25">
        <f>2224000/100000</f>
        <v>22.24</v>
      </c>
      <c r="G15" s="25">
        <f>2092000/100000</f>
        <v>20.92</v>
      </c>
      <c r="H15" s="25">
        <f>2506000/100000</f>
        <v>25.06</v>
      </c>
      <c r="I15" s="25">
        <f>9400000/100000</f>
        <v>94</v>
      </c>
      <c r="J15" s="25">
        <f>2101000/100000</f>
        <v>21.01</v>
      </c>
      <c r="K15" s="25">
        <f>1960000/100000</f>
        <v>19.6</v>
      </c>
    </row>
    <row r="16" spans="1:11" ht="15">
      <c r="A16" s="24">
        <v>40279</v>
      </c>
      <c r="B16" s="25">
        <f>5300000/100000</f>
        <v>53</v>
      </c>
      <c r="C16" s="25">
        <f>0/100000</f>
        <v>0</v>
      </c>
      <c r="D16" s="25">
        <f>256000/100000</f>
        <v>2.56</v>
      </c>
      <c r="E16" s="25">
        <f>590000/100000</f>
        <v>5.9</v>
      </c>
      <c r="F16" s="25">
        <f>2369000/100000</f>
        <v>23.69</v>
      </c>
      <c r="G16" s="25">
        <f>2137000/100000</f>
        <v>21.37</v>
      </c>
      <c r="H16" s="25">
        <f>2680000/100000</f>
        <v>26.8</v>
      </c>
      <c r="I16" s="25">
        <f>8100000/100000</f>
        <v>81</v>
      </c>
      <c r="J16" s="25">
        <f>1995000/100000</f>
        <v>19.95</v>
      </c>
      <c r="K16" s="25">
        <f>1880000/100000</f>
        <v>18.8</v>
      </c>
    </row>
    <row r="17" spans="1:11" ht="15">
      <c r="A17" s="24">
        <v>40280</v>
      </c>
      <c r="B17" s="25">
        <f>4400000/100000</f>
        <v>44</v>
      </c>
      <c r="C17" s="25">
        <f>100000/100000</f>
        <v>1</v>
      </c>
      <c r="D17" s="25">
        <f>334000/100000</f>
        <v>3.34</v>
      </c>
      <c r="E17" s="25">
        <f>740000/100000</f>
        <v>7.4</v>
      </c>
      <c r="F17" s="25">
        <f>2284000/100000</f>
        <v>22.84</v>
      </c>
      <c r="G17" s="25">
        <f>2150000/100000</f>
        <v>21.5</v>
      </c>
      <c r="H17" s="25">
        <f>2524000/100000</f>
        <v>25.24</v>
      </c>
      <c r="I17" s="25">
        <f>8900000/100000</f>
        <v>89</v>
      </c>
      <c r="J17" s="25">
        <f>2077000/100000</f>
        <v>20.77</v>
      </c>
      <c r="K17" s="25">
        <f>1930000/100000</f>
        <v>19.3</v>
      </c>
    </row>
    <row r="18" spans="1:11" ht="15">
      <c r="A18" s="24">
        <v>40281</v>
      </c>
      <c r="B18" s="25">
        <f>5600000/100000</f>
        <v>56</v>
      </c>
      <c r="C18" s="25">
        <f>140000/100000</f>
        <v>1.4</v>
      </c>
      <c r="D18" s="25">
        <f>327000/100000</f>
        <v>3.27</v>
      </c>
      <c r="E18" s="25">
        <f>640000/100000</f>
        <v>6.4</v>
      </c>
      <c r="F18" s="25">
        <f>2430000/100000</f>
        <v>24.3</v>
      </c>
      <c r="G18" s="25">
        <f>2108000/100000</f>
        <v>21.08</v>
      </c>
      <c r="H18" s="25">
        <f>2860000/100000</f>
        <v>28.6</v>
      </c>
      <c r="I18" s="25">
        <f>8700000/100000</f>
        <v>87</v>
      </c>
      <c r="J18" s="25">
        <f>2180000/100000</f>
        <v>21.8</v>
      </c>
      <c r="K18" s="25">
        <f>2030000/100000</f>
        <v>20.3</v>
      </c>
    </row>
    <row r="19" spans="1:11" ht="15">
      <c r="A19" s="24">
        <v>40282</v>
      </c>
      <c r="B19" s="25">
        <f>5100000/100000</f>
        <v>51</v>
      </c>
      <c r="C19" s="25">
        <f>10100000/100000</f>
        <v>101</v>
      </c>
      <c r="D19" s="25">
        <f>330000/100000</f>
        <v>3.3</v>
      </c>
      <c r="E19" s="25">
        <f>640000/100000</f>
        <v>6.4</v>
      </c>
      <c r="F19" s="25">
        <f>2340000/100000</f>
        <v>23.4</v>
      </c>
      <c r="G19" s="25">
        <f>2166000/100000</f>
        <v>21.66</v>
      </c>
      <c r="H19" s="25">
        <f>2566000/100000</f>
        <v>25.66</v>
      </c>
      <c r="I19" s="25">
        <f>9800000/100000</f>
        <v>98</v>
      </c>
      <c r="J19" s="25">
        <f>2285000/100000</f>
        <v>22.85</v>
      </c>
      <c r="K19" s="25">
        <f>2140000/100000</f>
        <v>21.4</v>
      </c>
    </row>
    <row r="20" spans="1:11" ht="15">
      <c r="A20" s="24">
        <v>40283</v>
      </c>
      <c r="B20" s="25">
        <f>5500000/100000</f>
        <v>55</v>
      </c>
      <c r="C20" s="25">
        <f>1860000/100000</f>
        <v>18.6</v>
      </c>
      <c r="D20" s="25">
        <f>211000/100000</f>
        <v>2.11</v>
      </c>
      <c r="E20" s="25">
        <f>420000/100000</f>
        <v>4.2</v>
      </c>
      <c r="F20" s="25">
        <f>2311000/100000</f>
        <v>23.11</v>
      </c>
      <c r="G20" s="25">
        <f>2132000/100000</f>
        <v>21.32</v>
      </c>
      <c r="H20" s="25">
        <f>2534000/100000</f>
        <v>25.34</v>
      </c>
      <c r="I20" s="25">
        <f>9800000/100000</f>
        <v>98</v>
      </c>
      <c r="J20" s="25">
        <f>2261000/100000</f>
        <v>22.61</v>
      </c>
      <c r="K20" s="25">
        <f>2130000/100000</f>
        <v>21.3</v>
      </c>
    </row>
    <row r="21" spans="1:11" ht="15">
      <c r="A21" s="24">
        <v>40284</v>
      </c>
      <c r="B21" s="25">
        <f>6600000/100000</f>
        <v>66</v>
      </c>
      <c r="C21" s="25">
        <f>0/100000</f>
        <v>0</v>
      </c>
      <c r="D21" s="25">
        <f>138000/100000</f>
        <v>1.38</v>
      </c>
      <c r="E21" s="25">
        <f>320000/100000</f>
        <v>3.2</v>
      </c>
      <c r="F21" s="25">
        <f>2503000/100000</f>
        <v>25.03</v>
      </c>
      <c r="G21" s="25">
        <f>2234000/100000</f>
        <v>22.34</v>
      </c>
      <c r="H21" s="25">
        <f>2992000/100000</f>
        <v>29.92</v>
      </c>
      <c r="I21" s="25">
        <f>9000000/100000</f>
        <v>90</v>
      </c>
      <c r="J21" s="25">
        <f>2300000/100000</f>
        <v>23</v>
      </c>
      <c r="K21" s="25">
        <f>2130000/100000</f>
        <v>21.3</v>
      </c>
    </row>
    <row r="22" spans="1:11" ht="15">
      <c r="A22" s="24">
        <v>40285</v>
      </c>
      <c r="B22" s="25">
        <f>6500000/100000</f>
        <v>65</v>
      </c>
      <c r="C22" s="25">
        <f>40000/100000</f>
        <v>0.4</v>
      </c>
      <c r="D22" s="25">
        <f>122000/100000</f>
        <v>1.22</v>
      </c>
      <c r="E22" s="25">
        <f>320000/100000</f>
        <v>3.2</v>
      </c>
      <c r="F22" s="25">
        <f>2575000/100000</f>
        <v>25.75</v>
      </c>
      <c r="G22" s="25">
        <f>2301000/100000</f>
        <v>23.01</v>
      </c>
      <c r="H22" s="25">
        <f>3041000/100000</f>
        <v>30.41</v>
      </c>
      <c r="I22" s="25">
        <f>9000000/100000</f>
        <v>90</v>
      </c>
      <c r="J22" s="25">
        <f>2364000/100000</f>
        <v>23.64</v>
      </c>
      <c r="K22" s="25">
        <f>2170000/100000</f>
        <v>21.7</v>
      </c>
    </row>
    <row r="23" spans="1:11" ht="15">
      <c r="A23" s="24">
        <v>40286</v>
      </c>
      <c r="B23" s="25">
        <f>6300000/100000</f>
        <v>63</v>
      </c>
      <c r="C23" s="25">
        <f>820000/100000</f>
        <v>8.2</v>
      </c>
      <c r="D23" s="25">
        <f>203000/100000</f>
        <v>2.03</v>
      </c>
      <c r="E23" s="25">
        <f>520000/100000</f>
        <v>5.2</v>
      </c>
      <c r="F23" s="25">
        <f>2497000/100000</f>
        <v>24.97</v>
      </c>
      <c r="G23" s="25">
        <f>2286000/100000</f>
        <v>22.86</v>
      </c>
      <c r="H23" s="25">
        <f>2857000/100000</f>
        <v>28.57</v>
      </c>
      <c r="I23" s="25">
        <f>9300000/100000</f>
        <v>93</v>
      </c>
      <c r="J23" s="25">
        <f>2346000/100000</f>
        <v>23.46</v>
      </c>
      <c r="K23" s="25">
        <f>2230000/100000</f>
        <v>22.3</v>
      </c>
    </row>
    <row r="24" spans="1:11" ht="15">
      <c r="A24" s="24">
        <v>40287</v>
      </c>
      <c r="B24" s="25">
        <f>6000000/100000</f>
        <v>60</v>
      </c>
      <c r="C24" s="25">
        <f>140000/100000</f>
        <v>1.4</v>
      </c>
      <c r="D24" s="25">
        <f>183000/100000</f>
        <v>1.83</v>
      </c>
      <c r="E24" s="25">
        <f>460000/100000</f>
        <v>4.6</v>
      </c>
      <c r="F24" s="25">
        <f>2437000/100000</f>
        <v>24.37</v>
      </c>
      <c r="G24" s="25">
        <f>2214000/100000</f>
        <v>22.14</v>
      </c>
      <c r="H24" s="25">
        <f>2792000/100000</f>
        <v>27.92</v>
      </c>
      <c r="I24" s="25">
        <f>9100000/100000</f>
        <v>91</v>
      </c>
      <c r="J24" s="25">
        <f>2244000/100000</f>
        <v>22.44</v>
      </c>
      <c r="K24" s="25">
        <f>2080000/100000</f>
        <v>20.8</v>
      </c>
    </row>
    <row r="25" spans="1:11" ht="15">
      <c r="A25" s="24">
        <v>40288</v>
      </c>
      <c r="B25" s="25">
        <f>900000/100000</f>
        <v>9</v>
      </c>
      <c r="C25" s="25">
        <f>20000/100000</f>
        <v>0.2</v>
      </c>
      <c r="D25" s="25">
        <f>91000/100000</f>
        <v>0.91</v>
      </c>
      <c r="E25" s="25">
        <f>210000/100000</f>
        <v>2.1</v>
      </c>
      <c r="F25" s="25">
        <f>2177000/100000</f>
        <v>21.77</v>
      </c>
      <c r="G25" s="25">
        <f>2126000/100000</f>
        <v>21.26</v>
      </c>
      <c r="H25" s="25">
        <f>2314000/100000</f>
        <v>23.14</v>
      </c>
      <c r="I25" s="25">
        <f>10000000/100000</f>
        <v>100</v>
      </c>
      <c r="J25" s="25">
        <f>2162000/100000</f>
        <v>21.62</v>
      </c>
      <c r="K25" s="25">
        <f>2120000/100000</f>
        <v>21.2</v>
      </c>
    </row>
    <row r="26" spans="1:11" ht="15">
      <c r="A26" s="24">
        <v>40289</v>
      </c>
      <c r="B26" s="25">
        <f>1600000/100000</f>
        <v>16</v>
      </c>
      <c r="C26" s="25">
        <f>80000/100000</f>
        <v>0.8</v>
      </c>
      <c r="D26" s="25">
        <f>129000/100000</f>
        <v>1.29</v>
      </c>
      <c r="E26" s="25">
        <f>320000/100000</f>
        <v>3.2</v>
      </c>
      <c r="F26" s="25">
        <f>2344000/100000</f>
        <v>23.44</v>
      </c>
      <c r="G26" s="25">
        <f>2277000/100000</f>
        <v>22.77</v>
      </c>
      <c r="H26" s="25">
        <f>2551000/100000</f>
        <v>25.51</v>
      </c>
      <c r="I26" s="25">
        <f>9700000/100000</f>
        <v>97</v>
      </c>
      <c r="J26" s="25">
        <f>2279000/100000</f>
        <v>22.79</v>
      </c>
      <c r="K26" s="25">
        <f>2220000/100000</f>
        <v>22.2</v>
      </c>
    </row>
    <row r="27" spans="1:11" ht="15">
      <c r="A27" s="24">
        <v>40290</v>
      </c>
      <c r="B27" s="25">
        <f>7100000/100000</f>
        <v>71</v>
      </c>
      <c r="C27" s="25">
        <f>40000/100000</f>
        <v>0.4</v>
      </c>
      <c r="D27" s="25">
        <f>165000/100000</f>
        <v>1.65</v>
      </c>
      <c r="E27" s="25">
        <f>350000/100000</f>
        <v>3.5</v>
      </c>
      <c r="F27" s="25">
        <f>2474000/100000</f>
        <v>24.74</v>
      </c>
      <c r="G27" s="25">
        <f>2199000/100000</f>
        <v>21.99</v>
      </c>
      <c r="H27" s="25">
        <f>2958000/100000</f>
        <v>29.58</v>
      </c>
      <c r="I27" s="25">
        <f>9000000/100000</f>
        <v>90</v>
      </c>
      <c r="J27" s="25">
        <f>2258000/100000</f>
        <v>22.58</v>
      </c>
      <c r="K27" s="25">
        <f>2150000/100000</f>
        <v>21.5</v>
      </c>
    </row>
    <row r="28" spans="1:11" ht="15">
      <c r="A28" s="24">
        <v>40291</v>
      </c>
      <c r="B28" s="25">
        <f>7400000/100000</f>
        <v>74</v>
      </c>
      <c r="C28" s="25">
        <f>80000/100000</f>
        <v>0.8</v>
      </c>
      <c r="D28" s="25">
        <f>101000/100000</f>
        <v>1.01</v>
      </c>
      <c r="E28" s="25">
        <f>340000/100000</f>
        <v>3.4</v>
      </c>
      <c r="F28" s="25">
        <f>2522000/100000</f>
        <v>25.22</v>
      </c>
      <c r="G28" s="25">
        <f>2260000/100000</f>
        <v>22.6</v>
      </c>
      <c r="H28" s="25">
        <f>3009000/100000</f>
        <v>30.09</v>
      </c>
      <c r="I28" s="25">
        <f>8500000/100000</f>
        <v>85</v>
      </c>
      <c r="J28" s="25">
        <f>2199000/100000</f>
        <v>21.99</v>
      </c>
      <c r="K28" s="25">
        <f>1950000/100000</f>
        <v>19.5</v>
      </c>
    </row>
    <row r="29" spans="1:11" ht="15">
      <c r="A29" s="24">
        <v>40292</v>
      </c>
      <c r="B29" s="25">
        <f>7000000/100000</f>
        <v>70</v>
      </c>
      <c r="C29" s="25">
        <f>20000/100000</f>
        <v>0.2</v>
      </c>
      <c r="D29" s="25">
        <f>140000/100000</f>
        <v>1.4</v>
      </c>
      <c r="E29" s="25">
        <f>410000/100000</f>
        <v>4.1</v>
      </c>
      <c r="F29" s="25">
        <f>2545000/100000</f>
        <v>25.45</v>
      </c>
      <c r="G29" s="25">
        <f>2282000/100000</f>
        <v>22.82</v>
      </c>
      <c r="H29" s="25">
        <f>2982000/100000</f>
        <v>29.82</v>
      </c>
      <c r="I29" s="25">
        <f>8900000/100000</f>
        <v>89</v>
      </c>
      <c r="J29" s="25">
        <f>2306000/100000</f>
        <v>23.06</v>
      </c>
      <c r="K29" s="25">
        <f>2200000/100000</f>
        <v>22</v>
      </c>
    </row>
    <row r="30" spans="1:11" ht="15">
      <c r="A30" s="24">
        <v>40293</v>
      </c>
      <c r="B30" s="25">
        <f>7700000/100000</f>
        <v>77</v>
      </c>
      <c r="C30" s="25">
        <f>1060000/100000</f>
        <v>10.6</v>
      </c>
      <c r="D30" s="25">
        <f>143000/100000</f>
        <v>1.43</v>
      </c>
      <c r="E30" s="25">
        <f>460000/100000</f>
        <v>4.6</v>
      </c>
      <c r="F30" s="25">
        <f>2445000/100000</f>
        <v>24.45</v>
      </c>
      <c r="G30" s="25">
        <f>2167000/100000</f>
        <v>21.67</v>
      </c>
      <c r="H30" s="25">
        <f>2869000/100000</f>
        <v>28.69</v>
      </c>
      <c r="I30" s="25">
        <f>9000000/100000</f>
        <v>90</v>
      </c>
      <c r="J30" s="25">
        <f>2235000/100000</f>
        <v>22.35</v>
      </c>
      <c r="K30" s="25">
        <f>2090000/100000</f>
        <v>20.9</v>
      </c>
    </row>
    <row r="31" spans="1:11" ht="15">
      <c r="A31" s="24">
        <v>40294</v>
      </c>
      <c r="B31" s="25">
        <f>6400000/100000</f>
        <v>64</v>
      </c>
      <c r="C31" s="25">
        <f>20000/100000</f>
        <v>0.2</v>
      </c>
      <c r="D31" s="25">
        <f>111000/100000</f>
        <v>1.11</v>
      </c>
      <c r="E31" s="25">
        <f>380000/100000</f>
        <v>3.8</v>
      </c>
      <c r="F31" s="25">
        <f>2464000/100000</f>
        <v>24.64</v>
      </c>
      <c r="G31" s="25">
        <f>2132000/100000</f>
        <v>21.32</v>
      </c>
      <c r="H31" s="25">
        <f>2909000/100000</f>
        <v>29.09</v>
      </c>
      <c r="I31" s="25">
        <f>9000000/100000</f>
        <v>90</v>
      </c>
      <c r="J31" s="25">
        <f>2260000/100000</f>
        <v>22.6</v>
      </c>
      <c r="K31" s="25">
        <f>2130000/100000</f>
        <v>21.3</v>
      </c>
    </row>
    <row r="32" spans="1:11" ht="15">
      <c r="A32" s="24">
        <v>40295</v>
      </c>
      <c r="B32" s="25">
        <f>6800000/100000</f>
        <v>68</v>
      </c>
      <c r="C32" s="25">
        <f>460000/100000</f>
        <v>4.6</v>
      </c>
      <c r="D32" s="25">
        <f>81000/100000</f>
        <v>0.81</v>
      </c>
      <c r="E32" s="25">
        <f>310000/100000</f>
        <v>3.1</v>
      </c>
      <c r="F32" s="25">
        <f>2526000/100000</f>
        <v>25.26</v>
      </c>
      <c r="G32" s="25">
        <f>2262000/100000</f>
        <v>22.62</v>
      </c>
      <c r="H32" s="25">
        <f>3046000/100000</f>
        <v>30.46</v>
      </c>
      <c r="I32" s="25">
        <f>8900000/100000</f>
        <v>89</v>
      </c>
      <c r="J32" s="25">
        <f>2297000/100000</f>
        <v>22.97</v>
      </c>
      <c r="K32" s="25">
        <f>2160000/100000</f>
        <v>21.6</v>
      </c>
    </row>
    <row r="33" spans="1:11" ht="15">
      <c r="A33" s="24">
        <v>40296</v>
      </c>
      <c r="B33" s="25">
        <f>7000000/100000</f>
        <v>70</v>
      </c>
      <c r="C33" s="25">
        <f>40000/100000</f>
        <v>0.4</v>
      </c>
      <c r="D33" s="25">
        <f>81000/100000</f>
        <v>0.81</v>
      </c>
      <c r="E33" s="25">
        <f>350000/100000</f>
        <v>3.5</v>
      </c>
      <c r="F33" s="25">
        <f>2509000/100000</f>
        <v>25.09</v>
      </c>
      <c r="G33" s="25">
        <f>2212000/100000</f>
        <v>22.12</v>
      </c>
      <c r="H33" s="25">
        <f>2986000/100000</f>
        <v>29.86</v>
      </c>
      <c r="I33" s="25">
        <f>8700000/100000</f>
        <v>87</v>
      </c>
      <c r="J33" s="25">
        <f>2240000/100000</f>
        <v>22.4</v>
      </c>
      <c r="K33" s="25">
        <f>2050000/100000</f>
        <v>20.5</v>
      </c>
    </row>
    <row r="34" spans="1:11" ht="15">
      <c r="A34" s="24">
        <v>40297</v>
      </c>
      <c r="B34" s="25">
        <f>6600000/100000</f>
        <v>66</v>
      </c>
      <c r="C34" s="25">
        <f>0/100000</f>
        <v>0</v>
      </c>
      <c r="D34" s="25">
        <f>139000/100000</f>
        <v>1.39</v>
      </c>
      <c r="E34" s="25">
        <f>370000/100000</f>
        <v>3.7</v>
      </c>
      <c r="F34" s="25">
        <f>2438000/100000</f>
        <v>24.38</v>
      </c>
      <c r="G34" s="25">
        <f>2205000/100000</f>
        <v>22.05</v>
      </c>
      <c r="H34" s="25">
        <f>2823000/100000</f>
        <v>28.23</v>
      </c>
      <c r="I34" s="25">
        <f>8800000/100000</f>
        <v>88</v>
      </c>
      <c r="J34" s="25">
        <f>2192000/100000</f>
        <v>21.92</v>
      </c>
      <c r="K34" s="25">
        <f>1990000/100000</f>
        <v>19.9</v>
      </c>
    </row>
    <row r="35" spans="1:11" ht="15">
      <c r="A35" s="24">
        <v>40298</v>
      </c>
      <c r="B35" s="25">
        <f>6800000/100000</f>
        <v>68</v>
      </c>
      <c r="C35" s="25">
        <f>20000/100000</f>
        <v>0.2</v>
      </c>
      <c r="D35" s="25">
        <f>106000/100000</f>
        <v>1.06</v>
      </c>
      <c r="E35" s="25">
        <f>270000/100000</f>
        <v>2.7</v>
      </c>
      <c r="F35" s="25">
        <f>2405000/100000</f>
        <v>24.05</v>
      </c>
      <c r="G35" s="25">
        <f>2046000/100000</f>
        <v>20.46</v>
      </c>
      <c r="H35" s="25">
        <f>2919000/100000</f>
        <v>29.19</v>
      </c>
      <c r="I35" s="25">
        <f>8700000/100000</f>
        <v>87</v>
      </c>
      <c r="J35" s="25">
        <f>2133000/100000</f>
        <v>21.33</v>
      </c>
      <c r="K35" s="25">
        <f>1960000/100000</f>
        <v>19.6</v>
      </c>
    </row>
    <row r="36" spans="1:11" ht="15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2011-09-07T15:42:44Z</dcterms:modified>
  <cp:category/>
  <cp:version/>
  <cp:contentType/>
  <cp:contentStatus/>
</cp:coreProperties>
</file>