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60" windowWidth="11415" windowHeight="5790" activeTab="0"/>
  </bookViews>
  <sheets>
    <sheet name="Manual" sheetId="1" r:id="rId1"/>
  </sheets>
  <definedNames>
    <definedName name="_xlnm.Print_Area" localSheetId="0">'Manual'!$A$1:$H$70</definedName>
    <definedName name="solver_adj" localSheetId="0" hidden="1">'Manual'!$B$19:$B$21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'Manual'!$B$19</definedName>
    <definedName name="solver_lhs2" localSheetId="0" hidden="1">'Manual'!$B$22</definedName>
    <definedName name="solver_lhs3" localSheetId="0" hidden="1">'Manual'!$B$22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'Manual'!$B$27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hs1" localSheetId="0" hidden="1">0</definedName>
    <definedName name="solver_rhs2" localSheetId="0" hidden="1">1</definedName>
    <definedName name="solver_rhs3" localSheetId="0" hidden="1">0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comments1.xml><?xml version="1.0" encoding="utf-8"?>
<comments xmlns="http://schemas.openxmlformats.org/spreadsheetml/2006/main">
  <authors>
    <author>1720117</author>
  </authors>
  <commentList>
    <comment ref="B19" authorId="0">
      <text>
        <r>
          <rPr>
            <b/>
            <sz val="16"/>
            <rFont val="Tahoma"/>
            <family val="2"/>
          </rPr>
          <t>Chute incial sugerido pelos autores = 0,20</t>
        </r>
      </text>
    </comment>
    <comment ref="B20" authorId="0">
      <text>
        <r>
          <rPr>
            <b/>
            <sz val="16"/>
            <rFont val="Tahoma"/>
            <family val="2"/>
          </rPr>
          <t>Chute incial sugerido pelos autores = 2,0</t>
        </r>
      </text>
    </comment>
    <comment ref="B21" authorId="0">
      <text>
        <r>
          <rPr>
            <b/>
            <sz val="16"/>
            <rFont val="Tahoma"/>
            <family val="2"/>
          </rPr>
          <t>Chute incial sugerido pelos autores = 1,1</t>
        </r>
      </text>
    </comment>
  </commentList>
</comments>
</file>

<file path=xl/sharedStrings.xml><?xml version="1.0" encoding="utf-8"?>
<sst xmlns="http://schemas.openxmlformats.org/spreadsheetml/2006/main" count="51" uniqueCount="46">
  <si>
    <t>kPa</t>
  </si>
  <si>
    <t>cm3/cm3</t>
  </si>
  <si>
    <t>Tensão</t>
  </si>
  <si>
    <t>α</t>
  </si>
  <si>
    <t>n</t>
  </si>
  <si>
    <t>m</t>
  </si>
  <si>
    <t>Desvio quadrado</t>
  </si>
  <si>
    <t>(cm3/cm3)2</t>
  </si>
  <si>
    <t>θ Estimada</t>
  </si>
  <si>
    <t>θ Medida</t>
  </si>
  <si>
    <t>Variância da θ medida</t>
  </si>
  <si>
    <t>N° de medições</t>
  </si>
  <si>
    <t>Coeficiente de determinação</t>
  </si>
  <si>
    <t>Restrições</t>
  </si>
  <si>
    <t>θR</t>
  </si>
  <si>
    <t>θR ≥ 0</t>
  </si>
  <si>
    <t>θS</t>
  </si>
  <si>
    <t>Função Objetivo: Minimizar o Somatório dos Desvios Quadrados</t>
  </si>
  <si>
    <t>DADOS DE ENTRADA</t>
  </si>
  <si>
    <t>Exemplo do livro 'Uso e Manejo de Irrigação' de Albuquerque e Durães (2008)</t>
  </si>
  <si>
    <t>0 ≤ m ≥ 1</t>
  </si>
  <si>
    <t>(cm3/cm3)</t>
  </si>
  <si>
    <t>(kPa)</t>
  </si>
  <si>
    <t>Média</t>
  </si>
  <si>
    <t>Soma dos quadrados dos desvidos</t>
  </si>
  <si>
    <t>Soma</t>
  </si>
  <si>
    <t xml:space="preserve">No caso da modelagem que desejamos, </t>
  </si>
  <si>
    <t>Para isso, vamos atribuindo valores aos parâmetros do modelo: θR; α; n</t>
  </si>
  <si>
    <t>Além disso, nosso modelo prevê as seguintes restrições:</t>
  </si>
  <si>
    <r>
      <t xml:space="preserve">A ferramenta Solver do Excel pressupõe uma </t>
    </r>
    <r>
      <rPr>
        <b/>
        <u val="single"/>
        <sz val="28"/>
        <rFont val="Calibri"/>
        <family val="2"/>
      </rPr>
      <t>Função Objetivo</t>
    </r>
    <r>
      <rPr>
        <sz val="28"/>
        <rFont val="Calibri"/>
        <family val="2"/>
      </rPr>
      <t xml:space="preserve">, sujeita a uma ou mais </t>
    </r>
    <r>
      <rPr>
        <b/>
        <u val="single"/>
        <sz val="28"/>
        <rFont val="Calibri"/>
        <family val="2"/>
      </rPr>
      <t>Restrições</t>
    </r>
  </si>
  <si>
    <r>
      <t xml:space="preserve">nosso objetivo é encontrar um modelo que proporcione uma </t>
    </r>
    <r>
      <rPr>
        <b/>
        <sz val="28"/>
        <rFont val="Calibri"/>
        <family val="2"/>
      </rPr>
      <t>soma dos quadrados dos desvios</t>
    </r>
    <r>
      <rPr>
        <sz val="28"/>
        <rFont val="Calibri"/>
        <family val="2"/>
      </rPr>
      <t xml:space="preserve"> que seja MÍNIMA.</t>
    </r>
  </si>
  <si>
    <t>A Figura abaixo exemplifica o uso do Solver no nosso exemplo</t>
  </si>
  <si>
    <t>Note que se inserirmos ou excluirmos linhas ou colunas, as células previstas na Figura se alteram...</t>
  </si>
  <si>
    <t>Os valores iniciais (chutes) dos parâmetros θR; α; n devem ser razoáveis...</t>
  </si>
  <si>
    <t>Lembrar que Tensão = Módulo do Potencial Matricial</t>
  </si>
  <si>
    <t>Nesse sentido, estimamos os valores de Umidade a partir da Tensão usando a equação de van Genuchten</t>
  </si>
  <si>
    <t>Subtraindo o valor estimado do valor determinado em laboratório, temos o desvio para uma dada tensão</t>
  </si>
  <si>
    <t>Fazer isso manualmente é possível, mas muito pouco produtivo (demandaria grande esforço e perda de tempo)</t>
  </si>
  <si>
    <t>Usar o Atingir Meta traz como limitação não poder variar mais de um parâmetro ao mesmo tempo</t>
  </si>
  <si>
    <t>Então, a melhor ferramenta seria o Solver</t>
  </si>
  <si>
    <t>Procedimento:</t>
  </si>
  <si>
    <t>Elevando cada desvio ao quadrado e depois somando todos os resultados, para todos os níveis de tensão, obtemos</t>
  </si>
  <si>
    <t>Soma dos desvios ao quadrado. Isso para uma dada combinação dos parâmetros θR; α; n</t>
  </si>
  <si>
    <t>Lembremos que o Atingir Meta não permite inserir restrições</t>
  </si>
  <si>
    <t>ALBUQUERQUE, P. E. P.; DURÃES, F. O. M. Uso e manejo de irrigação. Brasília-DF: Embrapa Informação Tecnológicao, 2008. 528 p.</t>
  </si>
  <si>
    <t>Referência: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</si>
</sst>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28"/>
      <name val="Calibri"/>
      <family val="2"/>
    </font>
    <font>
      <sz val="28"/>
      <name val="Calibri"/>
      <family val="2"/>
    </font>
    <font>
      <b/>
      <sz val="28"/>
      <color indexed="18"/>
      <name val="Calibri"/>
      <family val="2"/>
    </font>
    <font>
      <sz val="28"/>
      <color indexed="18"/>
      <name val="Calibri"/>
      <family val="2"/>
    </font>
    <font>
      <b/>
      <sz val="16"/>
      <name val="Tahoma"/>
      <family val="2"/>
    </font>
    <font>
      <b/>
      <u val="single"/>
      <sz val="2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16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5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164" fontId="4" fillId="33" borderId="10" xfId="0" applyNumberFormat="1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64" fontId="5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164" fontId="4" fillId="35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165" fontId="4" fillId="37" borderId="10" xfId="0" applyNumberFormat="1" applyFont="1" applyFill="1" applyBorder="1" applyAlignment="1">
      <alignment horizontal="center"/>
    </xf>
    <xf numFmtId="165" fontId="4" fillId="33" borderId="0" xfId="0" applyNumberFormat="1" applyFont="1" applyFill="1" applyAlignment="1">
      <alignment horizontal="center"/>
    </xf>
    <xf numFmtId="165" fontId="4" fillId="33" borderId="11" xfId="0" applyNumberFormat="1" applyFont="1" applyFill="1" applyBorder="1" applyAlignment="1">
      <alignment horizontal="center"/>
    </xf>
    <xf numFmtId="165" fontId="3" fillId="36" borderId="1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55</xdr:row>
      <xdr:rowOff>95250</xdr:rowOff>
    </xdr:from>
    <xdr:to>
      <xdr:col>1</xdr:col>
      <xdr:colOff>4848225</xdr:colOff>
      <xdr:row>66</xdr:row>
      <xdr:rowOff>47625</xdr:rowOff>
    </xdr:to>
    <xdr:pic>
      <xdr:nvPicPr>
        <xdr:cNvPr id="1" name="Picture 5" descr="s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4707850"/>
          <a:ext cx="9763125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J70"/>
  <sheetViews>
    <sheetView tabSelected="1" view="pageBreakPreview" zoomScale="60" zoomScaleNormal="60" zoomScalePageLayoutView="0" workbookViewId="0" topLeftCell="A64">
      <selection activeCell="A74" sqref="A74"/>
    </sheetView>
  </sheetViews>
  <sheetFormatPr defaultColWidth="8.8515625" defaultRowHeight="15"/>
  <cols>
    <col min="1" max="1" width="74.7109375" style="4" customWidth="1"/>
    <col min="2" max="2" width="76.8515625" style="4" customWidth="1"/>
    <col min="3" max="3" width="13.00390625" style="4" hidden="1" customWidth="1"/>
    <col min="4" max="4" width="10.57421875" style="4" customWidth="1"/>
    <col min="5" max="5" width="21.8515625" style="4" customWidth="1"/>
    <col min="6" max="6" width="30.140625" style="4" customWidth="1"/>
    <col min="7" max="7" width="28.7109375" style="4" customWidth="1"/>
    <col min="8" max="8" width="42.8515625" style="4" customWidth="1"/>
    <col min="9" max="9" width="18.140625" style="4" customWidth="1"/>
    <col min="10" max="16384" width="8.8515625" style="4" customWidth="1"/>
  </cols>
  <sheetData>
    <row r="1" s="2" customFormat="1" ht="36">
      <c r="A1" s="1" t="s">
        <v>19</v>
      </c>
    </row>
    <row r="2" s="2" customFormat="1" ht="36">
      <c r="A2" s="16" t="s">
        <v>18</v>
      </c>
    </row>
    <row r="3" spans="1:8" ht="36">
      <c r="A3" s="14" t="s">
        <v>2</v>
      </c>
      <c r="B3" s="14" t="s">
        <v>9</v>
      </c>
      <c r="E3" s="14" t="s">
        <v>2</v>
      </c>
      <c r="F3" s="14" t="s">
        <v>9</v>
      </c>
      <c r="G3" s="21" t="s">
        <v>8</v>
      </c>
      <c r="H3" s="3" t="s">
        <v>6</v>
      </c>
    </row>
    <row r="4" spans="1:8" ht="36">
      <c r="A4" s="14" t="s">
        <v>22</v>
      </c>
      <c r="B4" s="14" t="s">
        <v>21</v>
      </c>
      <c r="D4" s="5"/>
      <c r="E4" s="14" t="s">
        <v>0</v>
      </c>
      <c r="F4" s="14" t="s">
        <v>1</v>
      </c>
      <c r="G4" s="21" t="s">
        <v>1</v>
      </c>
      <c r="H4" s="3" t="s">
        <v>7</v>
      </c>
    </row>
    <row r="5" spans="1:8" ht="36">
      <c r="A5" s="14">
        <v>0.1</v>
      </c>
      <c r="B5" s="15">
        <v>0.64</v>
      </c>
      <c r="E5" s="14">
        <v>0.1</v>
      </c>
      <c r="F5" s="15">
        <v>0.64</v>
      </c>
      <c r="G5" s="22">
        <f aca="true" t="shared" si="0" ref="G5:G15">$B$19+($B$18-$B$19)/(((1+($B$20*A5)^$B$21))^$B$22)</f>
        <v>0.6323300038674384</v>
      </c>
      <c r="H5" s="9">
        <f aca="true" t="shared" si="1" ref="H5:H15">(B5-G5)^2</f>
        <v>5.8828840673509674E-05</v>
      </c>
    </row>
    <row r="6" spans="1:8" ht="36">
      <c r="A6" s="14">
        <v>6</v>
      </c>
      <c r="B6" s="15">
        <v>0.3964</v>
      </c>
      <c r="E6" s="14">
        <v>6</v>
      </c>
      <c r="F6" s="15">
        <v>0.3964</v>
      </c>
      <c r="G6" s="22">
        <f t="shared" si="0"/>
        <v>0.39793577472370856</v>
      </c>
      <c r="H6" s="9">
        <f t="shared" si="1"/>
        <v>2.358604001982174E-06</v>
      </c>
    </row>
    <row r="7" spans="1:8" ht="36">
      <c r="A7" s="14">
        <v>10</v>
      </c>
      <c r="B7" s="15">
        <v>0.3667</v>
      </c>
      <c r="E7" s="14">
        <v>10</v>
      </c>
      <c r="F7" s="15">
        <v>0.3667</v>
      </c>
      <c r="G7" s="22">
        <f t="shared" si="0"/>
        <v>0.37364358260758934</v>
      </c>
      <c r="H7" s="9">
        <f t="shared" si="1"/>
        <v>4.8213339428416845E-05</v>
      </c>
    </row>
    <row r="8" spans="1:8" ht="36">
      <c r="A8" s="14">
        <v>30</v>
      </c>
      <c r="B8" s="15">
        <v>0.3365</v>
      </c>
      <c r="E8" s="14">
        <v>30</v>
      </c>
      <c r="F8" s="15">
        <v>0.3365</v>
      </c>
      <c r="G8" s="22">
        <f t="shared" si="0"/>
        <v>0.3347263159245682</v>
      </c>
      <c r="H8" s="9">
        <f t="shared" si="1"/>
        <v>3.145955199440448E-06</v>
      </c>
    </row>
    <row r="9" spans="1:8" ht="36">
      <c r="A9" s="14">
        <v>50</v>
      </c>
      <c r="B9" s="15">
        <v>0.324</v>
      </c>
      <c r="E9" s="14">
        <v>50</v>
      </c>
      <c r="F9" s="15">
        <v>0.324</v>
      </c>
      <c r="G9" s="22">
        <f t="shared" si="0"/>
        <v>0.3215264669732776</v>
      </c>
      <c r="H9" s="9">
        <f t="shared" si="1"/>
        <v>6.118365634286624E-06</v>
      </c>
    </row>
    <row r="10" spans="1:8" ht="36">
      <c r="A10" s="14">
        <v>80</v>
      </c>
      <c r="B10" s="15">
        <v>0.3164</v>
      </c>
      <c r="E10" s="14">
        <v>80</v>
      </c>
      <c r="F10" s="15">
        <v>0.3164</v>
      </c>
      <c r="G10" s="22">
        <f t="shared" si="0"/>
        <v>0.3114963835677165</v>
      </c>
      <c r="H10" s="9">
        <f t="shared" si="1"/>
        <v>2.404545411496117E-05</v>
      </c>
    </row>
    <row r="11" spans="1:8" ht="36">
      <c r="A11" s="14">
        <v>100</v>
      </c>
      <c r="B11" s="15">
        <v>0.3117</v>
      </c>
      <c r="E11" s="14">
        <v>100</v>
      </c>
      <c r="F11" s="15">
        <v>0.3117</v>
      </c>
      <c r="G11" s="22">
        <f t="shared" si="0"/>
        <v>0.3073420662631581</v>
      </c>
      <c r="H11" s="9">
        <f t="shared" si="1"/>
        <v>1.8991586454704818E-05</v>
      </c>
    </row>
    <row r="12" spans="1:8" ht="36">
      <c r="A12" s="14">
        <v>300</v>
      </c>
      <c r="B12" s="15">
        <v>0.2935</v>
      </c>
      <c r="E12" s="14">
        <v>300</v>
      </c>
      <c r="F12" s="15">
        <v>0.2935</v>
      </c>
      <c r="G12" s="22">
        <f t="shared" si="0"/>
        <v>0.2914350512921219</v>
      </c>
      <c r="H12" s="9">
        <f t="shared" si="1"/>
        <v>4.264013166167436E-06</v>
      </c>
    </row>
    <row r="13" spans="1:8" ht="36">
      <c r="A13" s="14">
        <v>500</v>
      </c>
      <c r="B13" s="15">
        <v>0.2871</v>
      </c>
      <c r="E13" s="14">
        <v>500</v>
      </c>
      <c r="F13" s="15">
        <v>0.2871</v>
      </c>
      <c r="G13" s="22">
        <f t="shared" si="0"/>
        <v>0.28607180409617305</v>
      </c>
      <c r="H13" s="9">
        <f t="shared" si="1"/>
        <v>1.057186816646554E-06</v>
      </c>
    </row>
    <row r="14" spans="1:8" ht="36">
      <c r="A14" s="14">
        <v>1000</v>
      </c>
      <c r="B14" s="15">
        <v>0.277</v>
      </c>
      <c r="E14" s="14">
        <v>1000</v>
      </c>
      <c r="F14" s="15">
        <v>0.277</v>
      </c>
      <c r="G14" s="22">
        <f t="shared" si="0"/>
        <v>0.2803163770928026</v>
      </c>
      <c r="H14" s="9">
        <f t="shared" si="1"/>
        <v>1.0998357021665695E-05</v>
      </c>
    </row>
    <row r="15" spans="1:8" ht="36">
      <c r="A15" s="14">
        <v>1500</v>
      </c>
      <c r="B15" s="15">
        <v>0.2716</v>
      </c>
      <c r="E15" s="14">
        <v>1500</v>
      </c>
      <c r="F15" s="15">
        <v>0.2716</v>
      </c>
      <c r="G15" s="22">
        <f t="shared" si="0"/>
        <v>0.2776076061275909</v>
      </c>
      <c r="H15" s="24">
        <f t="shared" si="1"/>
        <v>3.60913313842675E-05</v>
      </c>
    </row>
    <row r="16" spans="5:8" ht="36">
      <c r="E16" s="2"/>
      <c r="F16" s="20" t="s">
        <v>23</v>
      </c>
      <c r="G16" s="2"/>
      <c r="H16" s="25" t="s">
        <v>25</v>
      </c>
    </row>
    <row r="17" spans="5:8" ht="36">
      <c r="E17" s="2"/>
      <c r="F17" s="19">
        <f>AVERAGE(F5:F15)</f>
        <v>0.34735454545454547</v>
      </c>
      <c r="G17" s="2"/>
      <c r="H17" s="25">
        <f>SUM(H5:H15)</f>
        <v>0.0002141130338960489</v>
      </c>
    </row>
    <row r="18" spans="1:3" ht="36">
      <c r="A18" s="7" t="s">
        <v>16</v>
      </c>
      <c r="B18" s="6">
        <v>0.6452</v>
      </c>
      <c r="C18" s="7" t="s">
        <v>1</v>
      </c>
    </row>
    <row r="19" spans="1:6" ht="36">
      <c r="A19" s="17" t="s">
        <v>14</v>
      </c>
      <c r="B19" s="18">
        <v>0.26189238884936</v>
      </c>
      <c r="C19" s="8" t="s">
        <v>1</v>
      </c>
      <c r="F19"/>
    </row>
    <row r="20" spans="1:3" ht="36">
      <c r="A20" s="17" t="s">
        <v>3</v>
      </c>
      <c r="B20" s="18">
        <v>2.2954863577859403</v>
      </c>
      <c r="C20" s="10"/>
    </row>
    <row r="21" spans="1:3" ht="36">
      <c r="A21" s="17" t="s">
        <v>4</v>
      </c>
      <c r="B21" s="18">
        <v>1.3922077865375677</v>
      </c>
      <c r="C21" s="10"/>
    </row>
    <row r="22" spans="1:3" ht="36">
      <c r="A22" s="8" t="s">
        <v>5</v>
      </c>
      <c r="B22" s="11">
        <f>1-1/B21</f>
        <v>0.28171641498500144</v>
      </c>
      <c r="C22" s="10"/>
    </row>
    <row r="23" ht="36">
      <c r="D23" s="2"/>
    </row>
    <row r="24" ht="36">
      <c r="D24" s="2"/>
    </row>
    <row r="26" spans="1:5" s="2" customFormat="1" ht="36">
      <c r="A26" s="8" t="s">
        <v>10</v>
      </c>
      <c r="B26" s="12">
        <f>VAR(B5:B15)</f>
        <v>0.010853318727272732</v>
      </c>
      <c r="E26" s="1" t="s">
        <v>34</v>
      </c>
    </row>
    <row r="27" spans="1:2" s="2" customFormat="1" ht="36">
      <c r="A27" s="8" t="s">
        <v>24</v>
      </c>
      <c r="B27" s="12">
        <f>SUM(H5:H15)</f>
        <v>0.0002141130338960489</v>
      </c>
    </row>
    <row r="28" spans="1:2" s="2" customFormat="1" ht="36">
      <c r="A28" s="8" t="s">
        <v>11</v>
      </c>
      <c r="B28" s="3">
        <v>11</v>
      </c>
    </row>
    <row r="29" spans="1:2" s="2" customFormat="1" ht="36">
      <c r="A29" s="8" t="s">
        <v>12</v>
      </c>
      <c r="B29" s="13">
        <f>(1-B27/(B28*B26))*100</f>
        <v>99.82065558238547</v>
      </c>
    </row>
    <row r="30" s="2" customFormat="1" ht="36">
      <c r="J30" s="23"/>
    </row>
    <row r="31" s="2" customFormat="1" ht="36"/>
    <row r="32" s="2" customFormat="1" ht="36">
      <c r="A32" s="1" t="s">
        <v>17</v>
      </c>
    </row>
    <row r="33" s="2" customFormat="1" ht="36"/>
    <row r="34" s="2" customFormat="1" ht="36"/>
    <row r="35" s="2" customFormat="1" ht="36"/>
    <row r="36" s="2" customFormat="1" ht="36">
      <c r="A36" s="2" t="s">
        <v>40</v>
      </c>
    </row>
    <row r="37" s="2" customFormat="1" ht="36">
      <c r="A37" s="10" t="s">
        <v>35</v>
      </c>
    </row>
    <row r="38" s="2" customFormat="1" ht="36">
      <c r="A38" s="10" t="s">
        <v>36</v>
      </c>
    </row>
    <row r="39" s="2" customFormat="1" ht="36">
      <c r="A39" s="10" t="s">
        <v>41</v>
      </c>
    </row>
    <row r="40" s="2" customFormat="1" ht="36">
      <c r="A40" s="10" t="s">
        <v>42</v>
      </c>
    </row>
    <row r="41" s="2" customFormat="1" ht="36">
      <c r="A41" s="10" t="s">
        <v>37</v>
      </c>
    </row>
    <row r="42" s="2" customFormat="1" ht="36">
      <c r="A42" s="10" t="s">
        <v>38</v>
      </c>
    </row>
    <row r="43" s="2" customFormat="1" ht="36">
      <c r="A43" s="10" t="s">
        <v>39</v>
      </c>
    </row>
    <row r="44" s="2" customFormat="1" ht="36">
      <c r="A44" s="10"/>
    </row>
    <row r="45" s="2" customFormat="1" ht="36">
      <c r="A45" s="10" t="s">
        <v>29</v>
      </c>
    </row>
    <row r="46" s="2" customFormat="1" ht="36">
      <c r="A46" s="10" t="s">
        <v>26</v>
      </c>
    </row>
    <row r="47" s="2" customFormat="1" ht="36">
      <c r="A47" s="10" t="s">
        <v>30</v>
      </c>
    </row>
    <row r="48" s="2" customFormat="1" ht="36">
      <c r="A48" s="10" t="s">
        <v>27</v>
      </c>
    </row>
    <row r="49" s="2" customFormat="1" ht="36">
      <c r="A49" s="1" t="s">
        <v>33</v>
      </c>
    </row>
    <row r="50" s="2" customFormat="1" ht="36">
      <c r="A50" s="10" t="s">
        <v>28</v>
      </c>
    </row>
    <row r="51" spans="1:4" ht="36">
      <c r="A51" s="3" t="s">
        <v>13</v>
      </c>
      <c r="D51" s="1" t="s">
        <v>43</v>
      </c>
    </row>
    <row r="52" ht="36">
      <c r="A52" s="3" t="s">
        <v>20</v>
      </c>
    </row>
    <row r="53" ht="36">
      <c r="A53" s="3" t="s">
        <v>15</v>
      </c>
    </row>
    <row r="55" ht="36">
      <c r="A55" s="1" t="s">
        <v>31</v>
      </c>
    </row>
    <row r="56" ht="36"/>
    <row r="57" ht="36"/>
    <row r="58" ht="36"/>
    <row r="59" ht="36"/>
    <row r="60" ht="36"/>
    <row r="61" ht="36"/>
    <row r="62" ht="36"/>
    <row r="63" ht="36"/>
    <row r="64" ht="36"/>
    <row r="65" ht="36"/>
    <row r="66" ht="36"/>
    <row r="67" ht="36">
      <c r="A67" s="1" t="s">
        <v>32</v>
      </c>
    </row>
    <row r="68" ht="36">
      <c r="A68" s="1"/>
    </row>
    <row r="69" ht="36">
      <c r="A69" s="1" t="s">
        <v>45</v>
      </c>
    </row>
    <row r="70" ht="36">
      <c r="A70" s="1" t="s">
        <v>44</v>
      </c>
    </row>
  </sheetData>
  <sheetProtection/>
  <printOptions/>
  <pageMargins left="0.18" right="0.23" top="0.23" bottom="0.27" header="0.18" footer="0.16"/>
  <pageSetup horizontalDpi="600" verticalDpi="600" orientation="landscape" scale="46" r:id="rId5"/>
  <rowBreaks count="1" manualBreakCount="1">
    <brk id="34" max="7" man="1"/>
  </rowBreaks>
  <drawing r:id="rId4"/>
  <legacyDrawing r:id="rId3"/>
  <oleObjects>
    <oleObject progId="Equation.3" shapeId="57733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1720117</cp:lastModifiedBy>
  <cp:lastPrinted>2015-12-01T20:52:43Z</cp:lastPrinted>
  <dcterms:created xsi:type="dcterms:W3CDTF">2015-05-04T08:07:29Z</dcterms:created>
  <dcterms:modified xsi:type="dcterms:W3CDTF">2015-12-06T13:41:11Z</dcterms:modified>
  <cp:category/>
  <cp:version/>
  <cp:contentType/>
  <cp:contentStatus/>
</cp:coreProperties>
</file>